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lockStructure="1"/>
  <bookViews>
    <workbookView xWindow="960" yWindow="1425" windowWidth="14190" windowHeight="89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C24" i="1"/>
  <c r="F38" i="1"/>
  <c r="G38" i="1"/>
  <c r="H38" i="1"/>
  <c r="I38" i="1"/>
  <c r="J38" i="1"/>
  <c r="E38" i="1"/>
  <c r="J28" i="1"/>
  <c r="J29" i="1" s="1"/>
  <c r="J30" i="1" s="1"/>
  <c r="F33" i="1"/>
  <c r="F34" i="1" s="1"/>
  <c r="F39" i="1"/>
  <c r="F28" i="1" s="1"/>
  <c r="F29" i="1" s="1"/>
  <c r="G39" i="1"/>
  <c r="G28" i="1" s="1"/>
  <c r="G29" i="1" s="1"/>
  <c r="G30" i="1" s="1"/>
  <c r="H39" i="1"/>
  <c r="H28" i="1" s="1"/>
  <c r="H29" i="1" s="1"/>
  <c r="H30" i="1" s="1"/>
  <c r="I39" i="1"/>
  <c r="I28" i="1" s="1"/>
  <c r="I29" i="1" s="1"/>
  <c r="I30" i="1" s="1"/>
  <c r="J39" i="1"/>
  <c r="J33" i="1" s="1"/>
  <c r="J34" i="1" s="1"/>
  <c r="F40" i="1"/>
  <c r="H40" i="1"/>
  <c r="E40" i="1"/>
  <c r="E39" i="1"/>
  <c r="E33" i="1" s="1"/>
  <c r="D37" i="1"/>
  <c r="D32" i="1" s="1"/>
  <c r="D35" i="1"/>
  <c r="D36" i="1" s="1"/>
  <c r="D31" i="1"/>
  <c r="F20" i="1"/>
  <c r="G20" i="1"/>
  <c r="H20" i="1"/>
  <c r="I20" i="1"/>
  <c r="J20" i="1"/>
  <c r="F21" i="1"/>
  <c r="G21" i="1"/>
  <c r="H21" i="1"/>
  <c r="I21" i="1"/>
  <c r="J21" i="1"/>
  <c r="E20" i="1"/>
  <c r="E21" i="1"/>
  <c r="J40" i="1" l="1"/>
  <c r="I33" i="1"/>
  <c r="I34" i="1" s="1"/>
  <c r="I40" i="1"/>
  <c r="H33" i="1"/>
  <c r="H34" i="1" s="1"/>
  <c r="G40" i="1"/>
  <c r="G33" i="1"/>
  <c r="G34" i="1" s="1"/>
  <c r="F30" i="1"/>
  <c r="E34" i="1"/>
  <c r="E28" i="1"/>
  <c r="E29" i="1" s="1"/>
  <c r="E30" i="1" s="1"/>
  <c r="D34" i="1" l="1"/>
  <c r="D30" i="1"/>
</calcChain>
</file>

<file path=xl/comments1.xml><?xml version="1.0" encoding="utf-8"?>
<comments xmlns="http://schemas.openxmlformats.org/spreadsheetml/2006/main">
  <authors>
    <author>Jerry Martin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Enter the total acreage of the pasture(s).
</t>
        </r>
      </text>
    </comment>
    <comment ref="A8" authorId="0">
      <text>
        <r>
          <rPr>
            <sz val="9"/>
            <color indexed="81"/>
            <rFont val="Tahoma"/>
            <family val="2"/>
          </rPr>
          <t xml:space="preserve">Enter the expected yield (tons/acre) for the pasture.
</t>
        </r>
      </text>
    </comment>
    <comment ref="A9" authorId="0">
      <text>
        <r>
          <rPr>
            <sz val="9"/>
            <color indexed="81"/>
            <rFont val="Tahoma"/>
            <family val="2"/>
          </rPr>
          <t>Enter the amount of nitrogen (lb/acre) in any planned fertilizer applications.</t>
        </r>
      </text>
    </comment>
    <comment ref="A10" authorId="0">
      <text>
        <r>
          <rPr>
            <sz val="9"/>
            <color indexed="81"/>
            <rFont val="Tahoma"/>
            <family val="2"/>
          </rPr>
          <t xml:space="preserve">Enter the amount of phosphorus (lb/acre) in any planned fertilizer applications.
</t>
        </r>
      </text>
    </comment>
    <comment ref="A11" authorId="0">
      <text>
        <r>
          <rPr>
            <sz val="9"/>
            <color indexed="81"/>
            <rFont val="Tahoma"/>
            <family val="2"/>
          </rPr>
          <t>Enter amount of residual nitrogen (lbs/acre) from Agronomy Guide Table 1.2-14B.</t>
        </r>
      </text>
    </comment>
    <comment ref="A12" authorId="0">
      <text>
        <r>
          <rPr>
            <sz val="9"/>
            <color indexed="81"/>
            <rFont val="Tahoma"/>
            <family val="2"/>
          </rPr>
          <t xml:space="preserve">Enter the Nitrogen Availability Factor from Agronomy Guide Table 1.2-14A.
</t>
        </r>
      </text>
    </comment>
    <comment ref="A14" authorId="0">
      <text>
        <r>
          <rPr>
            <sz val="9"/>
            <color indexed="81"/>
            <rFont val="Tahoma"/>
            <family val="2"/>
          </rPr>
          <t>Enter the identification of each animal group (one per column) on the pasture for this grazing period.</t>
        </r>
      </text>
    </comment>
    <comment ref="A15" authorId="0">
      <text>
        <r>
          <rPr>
            <sz val="9"/>
            <color indexed="81"/>
            <rFont val="Tahoma"/>
            <family val="2"/>
          </rPr>
          <t xml:space="preserve">Enter the number of animals in each animal group for this  period.
</t>
        </r>
      </text>
    </comment>
    <comment ref="A16" authorId="0">
      <text>
        <r>
          <rPr>
            <sz val="9"/>
            <color indexed="81"/>
            <rFont val="Tahoma"/>
            <family val="2"/>
          </rPr>
          <t>Enter the weight of the animals in each animal group from Agronomy Facts 54 or actual weights.</t>
        </r>
      </text>
    </comment>
    <comment ref="A17" authorId="0">
      <text>
        <r>
          <rPr>
            <sz val="9"/>
            <color indexed="81"/>
            <rFont val="Tahoma"/>
            <family val="2"/>
          </rPr>
          <t>Enter the daily manure production (lbs/AU/day) from Agronomy Guide Table 1.2-13.</t>
        </r>
      </text>
    </comment>
    <comment ref="A18" authorId="0">
      <text>
        <r>
          <rPr>
            <sz val="9"/>
            <color indexed="81"/>
            <rFont val="Tahoma"/>
            <family val="2"/>
          </rPr>
          <t>Enter the number of days this animal group is on pasture during this period.</t>
        </r>
      </text>
    </comment>
    <comment ref="A19" authorId="0">
      <text>
        <r>
          <rPr>
            <sz val="9"/>
            <color indexed="81"/>
            <rFont val="Tahoma"/>
            <family val="2"/>
          </rPr>
          <t>Enter the average hours per day this animal group is on pasture during this period.</t>
        </r>
      </text>
    </comment>
    <comment ref="A20" authorId="0">
      <text>
        <r>
          <rPr>
            <sz val="9"/>
            <color indexed="81"/>
            <rFont val="Tahoma"/>
            <family val="2"/>
          </rPr>
          <t xml:space="preserve">Enter the manure N analysis from Agronomy Guide Table 1.2-13.
</t>
        </r>
      </text>
    </comment>
    <comment ref="A21" authorId="0">
      <text>
        <r>
          <rPr>
            <sz val="9"/>
            <color indexed="81"/>
            <rFont val="Tahoma"/>
            <family val="2"/>
          </rPr>
          <t xml:space="preserve">Enter the manure P2O5 analysis from Agronomy Guide Table 1.2-13.
</t>
        </r>
      </text>
    </comment>
  </commentList>
</comments>
</file>

<file path=xl/sharedStrings.xml><?xml version="1.0" encoding="utf-8"?>
<sst xmlns="http://schemas.openxmlformats.org/spreadsheetml/2006/main" count="90" uniqueCount="66">
  <si>
    <t>N Recommendation</t>
  </si>
  <si>
    <t>Animal Group</t>
  </si>
  <si>
    <t>Number of Animals</t>
  </si>
  <si>
    <t>Weight</t>
  </si>
  <si>
    <t>Total Days</t>
  </si>
  <si>
    <t>Manure N Analysis</t>
  </si>
  <si>
    <t>Acres</t>
  </si>
  <si>
    <t>Hours Per Day</t>
  </si>
  <si>
    <t>Expected Yield (tons/acre)</t>
  </si>
  <si>
    <t>Total Pounds of Nitrogen</t>
  </si>
  <si>
    <t>Total Pounds of N/Acre</t>
  </si>
  <si>
    <t>Manure P2O5 Analysis</t>
  </si>
  <si>
    <t>Total Pounds of P2O5</t>
  </si>
  <si>
    <t>N Availability</t>
  </si>
  <si>
    <t>Planned Fertilizer N (lb/acre)</t>
  </si>
  <si>
    <t>Residual Manure N (lb/acre)</t>
  </si>
  <si>
    <t>Operation</t>
  </si>
  <si>
    <t>Date</t>
  </si>
  <si>
    <t>Pasture/Field ID</t>
  </si>
  <si>
    <t>Planned Fertilizer P2O5 (lb/acre)</t>
  </si>
  <si>
    <t>Nitrogen Balance</t>
  </si>
  <si>
    <t>P Removal Balance</t>
  </si>
  <si>
    <t>Total Available N Per Acre</t>
  </si>
  <si>
    <t>Net Nitrogen Requirement (lb/A)</t>
  </si>
  <si>
    <t>Total Pounds O P2O5/Acre</t>
  </si>
  <si>
    <t>Net P2O5 Requirement (lb/A)</t>
  </si>
  <si>
    <t>Negative values indicate excesses.  Stocking rates must be adjusted to eliminate all nitrogen excesses and P removal excesses if required by the P Index.</t>
  </si>
  <si>
    <t>Pasture Nutrient Balance Calculator</t>
  </si>
  <si>
    <t>P2O5 Recommendation</t>
  </si>
  <si>
    <t>N Availability Factor</t>
  </si>
  <si>
    <t>Residual N</t>
  </si>
  <si>
    <t>Rare</t>
  </si>
  <si>
    <t>Frequent</t>
  </si>
  <si>
    <t>Continuous</t>
  </si>
  <si>
    <t>Animal Type</t>
  </si>
  <si>
    <t>Daily manure production</t>
  </si>
  <si>
    <t>Dairy:Dry Cow</t>
  </si>
  <si>
    <t>Dairy:Heifer</t>
  </si>
  <si>
    <t>Dairy:Calf</t>
  </si>
  <si>
    <t>Sheep/Goats</t>
  </si>
  <si>
    <t>Horse</t>
  </si>
  <si>
    <t>Poultry:Layer</t>
  </si>
  <si>
    <t>Poultry:Pullet</t>
  </si>
  <si>
    <t>Daily Production</t>
  </si>
  <si>
    <t>Production unit</t>
  </si>
  <si>
    <t>N</t>
  </si>
  <si>
    <t>P</t>
  </si>
  <si>
    <t>K</t>
  </si>
  <si>
    <t>ton</t>
  </si>
  <si>
    <t>Total Manure produced</t>
  </si>
  <si>
    <t>Select Manure History</t>
  </si>
  <si>
    <t>Select Grazing Management</t>
  </si>
  <si>
    <t>Select Animal Type</t>
  </si>
  <si>
    <t>Poultry Grazing</t>
  </si>
  <si>
    <t>Swine Grazing</t>
  </si>
  <si>
    <t>Other Grazing</t>
  </si>
  <si>
    <t>Poultry:Medium broiler</t>
  </si>
  <si>
    <t>Dairy:Lactating Cow</t>
  </si>
  <si>
    <t>Swine:Grow-finish</t>
  </si>
  <si>
    <t>Beef:Cow</t>
  </si>
  <si>
    <t>Beef:Calf</t>
  </si>
  <si>
    <t>Beef:Finishing cattle</t>
  </si>
  <si>
    <t>Swine:Farrow to wean</t>
  </si>
  <si>
    <t>Poultry:Large broiler</t>
  </si>
  <si>
    <t>Poultry:Turkey tom</t>
  </si>
  <si>
    <t>Poultry:Turkey 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</si>
</sst>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mmmm\ d\,\ yyyy;@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1" fontId="3" fillId="0" borderId="0" xfId="0" applyNumberFormat="1" applyFont="1" applyBorder="1" applyAlignment="1">
      <alignment horizontal="center" vertical="center"/>
    </xf>
    <xf numFmtId="1" fontId="3" fillId="2" borderId="27" xfId="0" applyNumberFormat="1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14" fontId="4" fillId="0" borderId="0" xfId="0" applyNumberFormat="1" applyFont="1"/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0" borderId="8" xfId="0" applyFont="1" applyBorder="1"/>
    <xf numFmtId="0" fontId="0" fillId="0" borderId="8" xfId="0" applyBorder="1"/>
    <xf numFmtId="0" fontId="0" fillId="0" borderId="8" xfId="0" applyFill="1" applyBorder="1"/>
    <xf numFmtId="0" fontId="6" fillId="0" borderId="8" xfId="0" applyFont="1" applyFill="1" applyBorder="1"/>
    <xf numFmtId="0" fontId="6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38" xfId="0" applyFont="1" applyFill="1" applyBorder="1"/>
    <xf numFmtId="0" fontId="0" fillId="0" borderId="38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164" fontId="3" fillId="0" borderId="3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1" fontId="3" fillId="0" borderId="4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7" xfId="0" applyNumberFormat="1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0"/>
  <sheetViews>
    <sheetView tabSelected="1" topLeftCell="A19" zoomScaleNormal="100" workbookViewId="0">
      <selection activeCell="J52" sqref="J52"/>
    </sheetView>
  </sheetViews>
  <sheetFormatPr defaultRowHeight="12.75" x14ac:dyDescent="0.2"/>
  <cols>
    <col min="1" max="2" width="9.28515625" customWidth="1"/>
    <col min="3" max="3" width="12.42578125" customWidth="1"/>
    <col min="4" max="4" width="9.28515625" customWidth="1"/>
    <col min="5" max="10" width="18.7109375" customWidth="1"/>
    <col min="11" max="13" width="9.28515625" customWidth="1"/>
    <col min="15" max="15" width="19" customWidth="1"/>
    <col min="18" max="18" width="21.28515625" customWidth="1"/>
    <col min="19" max="23" width="12.7109375" customWidth="1"/>
  </cols>
  <sheetData>
    <row r="1" spans="1:13" ht="20.100000000000001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5"/>
      <c r="L1" s="5"/>
      <c r="M1" s="6"/>
    </row>
    <row r="2" spans="1:13" ht="1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6"/>
    </row>
    <row r="3" spans="1:13" ht="20.100000000000001" customHeight="1" x14ac:dyDescent="0.25">
      <c r="A3" s="50" t="s">
        <v>16</v>
      </c>
      <c r="B3" s="51"/>
      <c r="C3" s="54"/>
      <c r="D3" s="55"/>
      <c r="E3" s="55"/>
      <c r="F3" s="56"/>
      <c r="G3" s="36"/>
      <c r="H3" s="36"/>
      <c r="I3" s="36"/>
      <c r="J3" s="36"/>
      <c r="K3" s="21"/>
      <c r="L3" s="6"/>
      <c r="M3" s="6"/>
    </row>
    <row r="4" spans="1:13" ht="20.100000000000001" customHeight="1" x14ac:dyDescent="0.25">
      <c r="A4" s="52" t="s">
        <v>17</v>
      </c>
      <c r="B4" s="53"/>
      <c r="C4" s="57"/>
      <c r="D4" s="58"/>
      <c r="E4" s="58"/>
      <c r="F4" s="59"/>
      <c r="G4" s="36"/>
      <c r="H4" s="36"/>
      <c r="I4" s="36"/>
      <c r="J4" s="36"/>
      <c r="K4" s="6"/>
      <c r="L4" s="6"/>
      <c r="M4" s="6"/>
    </row>
    <row r="5" spans="1:13" ht="20.100000000000001" customHeight="1" thickBot="1" x14ac:dyDescent="0.3">
      <c r="A5" s="45" t="s">
        <v>18</v>
      </c>
      <c r="B5" s="46"/>
      <c r="C5" s="42"/>
      <c r="D5" s="43"/>
      <c r="E5" s="43"/>
      <c r="F5" s="44"/>
      <c r="G5" s="36"/>
      <c r="H5" s="36"/>
      <c r="I5" s="36"/>
      <c r="J5" s="36"/>
      <c r="K5" s="6"/>
      <c r="L5" s="6"/>
      <c r="M5" s="6"/>
    </row>
    <row r="6" spans="1:13" ht="15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6"/>
      <c r="L6" s="6"/>
      <c r="M6" s="6"/>
    </row>
    <row r="7" spans="1:13" ht="20.100000000000001" customHeight="1" x14ac:dyDescent="0.25">
      <c r="A7" s="50" t="s">
        <v>6</v>
      </c>
      <c r="B7" s="72"/>
      <c r="C7" s="72"/>
      <c r="D7" s="73"/>
      <c r="E7" s="47"/>
      <c r="F7" s="48"/>
      <c r="G7" s="37"/>
      <c r="H7" s="37"/>
      <c r="I7" s="37"/>
      <c r="J7" s="37"/>
      <c r="K7" s="6"/>
      <c r="L7" s="6"/>
      <c r="M7" s="6"/>
    </row>
    <row r="8" spans="1:13" ht="20.100000000000001" customHeight="1" x14ac:dyDescent="0.25">
      <c r="A8" s="52" t="s">
        <v>8</v>
      </c>
      <c r="B8" s="74"/>
      <c r="C8" s="74"/>
      <c r="D8" s="75"/>
      <c r="E8" s="68"/>
      <c r="F8" s="69"/>
      <c r="G8" s="37"/>
      <c r="H8" s="37"/>
      <c r="I8" s="37"/>
      <c r="J8" s="37"/>
      <c r="K8" s="6"/>
      <c r="L8" s="6"/>
      <c r="M8" s="6"/>
    </row>
    <row r="9" spans="1:13" ht="20.100000000000001" customHeight="1" x14ac:dyDescent="0.25">
      <c r="A9" s="52" t="s">
        <v>14</v>
      </c>
      <c r="B9" s="74"/>
      <c r="C9" s="74"/>
      <c r="D9" s="75"/>
      <c r="E9" s="68"/>
      <c r="F9" s="69"/>
      <c r="G9" s="37"/>
      <c r="H9" s="37"/>
      <c r="I9" s="37"/>
      <c r="J9" s="37"/>
      <c r="K9" s="6"/>
      <c r="L9" s="6"/>
      <c r="M9" s="6"/>
    </row>
    <row r="10" spans="1:13" ht="20.100000000000001" customHeight="1" x14ac:dyDescent="0.25">
      <c r="A10" s="63" t="s">
        <v>19</v>
      </c>
      <c r="B10" s="64"/>
      <c r="C10" s="64"/>
      <c r="D10" s="65"/>
      <c r="E10" s="66"/>
      <c r="F10" s="67"/>
      <c r="G10" s="37"/>
      <c r="H10" s="37"/>
      <c r="I10" s="37"/>
      <c r="J10" s="37"/>
      <c r="K10" s="6"/>
    </row>
    <row r="11" spans="1:13" ht="20.100000000000001" customHeight="1" x14ac:dyDescent="0.25">
      <c r="A11" s="63" t="s">
        <v>15</v>
      </c>
      <c r="B11" s="64"/>
      <c r="C11" s="64"/>
      <c r="D11" s="65"/>
      <c r="E11" s="68" t="s">
        <v>50</v>
      </c>
      <c r="F11" s="69"/>
      <c r="G11" s="36"/>
      <c r="H11" s="37"/>
      <c r="I11" s="37"/>
      <c r="J11" s="37"/>
      <c r="K11" s="6"/>
    </row>
    <row r="12" spans="1:13" ht="20.100000000000001" customHeight="1" thickBot="1" x14ac:dyDescent="0.3">
      <c r="A12" s="60" t="s">
        <v>13</v>
      </c>
      <c r="B12" s="61"/>
      <c r="C12" s="61"/>
      <c r="D12" s="62"/>
      <c r="E12" s="70" t="s">
        <v>51</v>
      </c>
      <c r="F12" s="71"/>
      <c r="G12" s="36"/>
      <c r="H12" s="37"/>
      <c r="I12" s="37"/>
      <c r="J12" s="37"/>
      <c r="K12" s="6"/>
    </row>
    <row r="13" spans="1:13" ht="15" customHeight="1" thickBot="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6"/>
    </row>
    <row r="14" spans="1:13" ht="20.100000000000001" customHeight="1" x14ac:dyDescent="0.2">
      <c r="A14" s="50" t="s">
        <v>1</v>
      </c>
      <c r="B14" s="72"/>
      <c r="C14" s="72"/>
      <c r="D14" s="51"/>
      <c r="E14" s="38"/>
      <c r="F14" s="15"/>
      <c r="G14" s="15"/>
      <c r="H14" s="15"/>
      <c r="I14" s="15"/>
      <c r="J14" s="16"/>
    </row>
    <row r="15" spans="1:13" ht="20.100000000000001" customHeight="1" x14ac:dyDescent="0.2">
      <c r="A15" s="76" t="s">
        <v>2</v>
      </c>
      <c r="B15" s="77"/>
      <c r="C15" s="77"/>
      <c r="D15" s="78"/>
      <c r="E15" s="22"/>
      <c r="F15" s="11"/>
      <c r="G15" s="11"/>
      <c r="H15" s="11"/>
      <c r="I15" s="11"/>
      <c r="J15" s="12"/>
    </row>
    <row r="16" spans="1:13" ht="20.100000000000001" customHeight="1" x14ac:dyDescent="0.2">
      <c r="A16" s="52" t="s">
        <v>3</v>
      </c>
      <c r="B16" s="74"/>
      <c r="C16" s="74"/>
      <c r="D16" s="53"/>
      <c r="E16" s="22"/>
      <c r="F16" s="11"/>
      <c r="G16" s="11"/>
      <c r="H16" s="11"/>
      <c r="I16" s="11"/>
      <c r="J16" s="12"/>
      <c r="M16" s="1"/>
    </row>
    <row r="17" spans="1:23" ht="20.100000000000001" customHeight="1" x14ac:dyDescent="0.2">
      <c r="A17" s="52" t="s">
        <v>34</v>
      </c>
      <c r="B17" s="74"/>
      <c r="C17" s="74"/>
      <c r="D17" s="53"/>
      <c r="E17" s="22" t="s">
        <v>52</v>
      </c>
      <c r="F17" s="11" t="s">
        <v>52</v>
      </c>
      <c r="G17" s="11" t="s">
        <v>52</v>
      </c>
      <c r="H17" s="11" t="s">
        <v>52</v>
      </c>
      <c r="I17" s="11" t="s">
        <v>52</v>
      </c>
      <c r="J17" s="12" t="s">
        <v>52</v>
      </c>
    </row>
    <row r="18" spans="1:23" ht="20.100000000000001" customHeight="1" x14ac:dyDescent="0.2">
      <c r="A18" s="52" t="s">
        <v>4</v>
      </c>
      <c r="B18" s="74"/>
      <c r="C18" s="74"/>
      <c r="D18" s="53"/>
      <c r="E18" s="22"/>
      <c r="F18" s="11"/>
      <c r="G18" s="11"/>
      <c r="H18" s="11"/>
      <c r="I18" s="11"/>
      <c r="J18" s="12"/>
      <c r="Q18" s="1"/>
    </row>
    <row r="19" spans="1:23" ht="20.100000000000001" customHeight="1" x14ac:dyDescent="0.2">
      <c r="A19" s="52" t="s">
        <v>7</v>
      </c>
      <c r="B19" s="74"/>
      <c r="C19" s="74"/>
      <c r="D19" s="53"/>
      <c r="E19" s="22"/>
      <c r="F19" s="11"/>
      <c r="G19" s="11"/>
      <c r="H19" s="11"/>
      <c r="I19" s="11"/>
      <c r="J19" s="12"/>
    </row>
    <row r="20" spans="1:23" ht="20.100000000000001" customHeight="1" x14ac:dyDescent="0.2">
      <c r="A20" s="52" t="s">
        <v>5</v>
      </c>
      <c r="B20" s="74"/>
      <c r="C20" s="74"/>
      <c r="D20" s="53"/>
      <c r="E20" s="22" t="str">
        <f t="shared" ref="E20:J20" si="0">IF(E15="","",VLOOKUP(E17,$R$28:$U$46,4,FALSE))</f>
        <v/>
      </c>
      <c r="F20" s="11" t="str">
        <f t="shared" si="0"/>
        <v/>
      </c>
      <c r="G20" s="11" t="str">
        <f t="shared" si="0"/>
        <v/>
      </c>
      <c r="H20" s="11" t="str">
        <f t="shared" si="0"/>
        <v/>
      </c>
      <c r="I20" s="11" t="str">
        <f t="shared" si="0"/>
        <v/>
      </c>
      <c r="J20" s="12" t="str">
        <f t="shared" si="0"/>
        <v/>
      </c>
    </row>
    <row r="21" spans="1:23" ht="20.100000000000001" customHeight="1" thickBot="1" x14ac:dyDescent="0.25">
      <c r="A21" s="60" t="s">
        <v>11</v>
      </c>
      <c r="B21" s="61"/>
      <c r="C21" s="61"/>
      <c r="D21" s="80"/>
      <c r="E21" s="23" t="str">
        <f t="shared" ref="E21:J21" si="1">IF(E15="","",VLOOKUP(E17,$R$29:$V$46,5,FALSE))</f>
        <v/>
      </c>
      <c r="F21" s="13" t="str">
        <f t="shared" si="1"/>
        <v/>
      </c>
      <c r="G21" s="13" t="str">
        <f t="shared" si="1"/>
        <v/>
      </c>
      <c r="H21" s="13" t="str">
        <f t="shared" si="1"/>
        <v/>
      </c>
      <c r="I21" s="13" t="str">
        <f t="shared" si="1"/>
        <v/>
      </c>
      <c r="J21" s="14" t="str">
        <f t="shared" si="1"/>
        <v/>
      </c>
    </row>
    <row r="22" spans="1:23" ht="15" customHeight="1" x14ac:dyDescent="0.2"/>
    <row r="23" spans="1:23" ht="15" customHeight="1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23" ht="20.100000000000001" customHeight="1" thickTop="1" x14ac:dyDescent="0.2">
      <c r="A24" s="81" t="s">
        <v>20</v>
      </c>
      <c r="B24" s="82"/>
      <c r="C24" s="9" t="str">
        <f>IF(E7="","",D32-D30)</f>
        <v/>
      </c>
      <c r="D24" s="85" t="s">
        <v>26</v>
      </c>
      <c r="E24" s="86"/>
      <c r="F24" s="86"/>
      <c r="G24" s="86"/>
      <c r="H24" s="86"/>
      <c r="I24" s="86"/>
      <c r="J24" s="87"/>
    </row>
    <row r="25" spans="1:23" ht="20.100000000000001" customHeight="1" thickBot="1" x14ac:dyDescent="0.25">
      <c r="A25" s="83" t="s">
        <v>21</v>
      </c>
      <c r="B25" s="84"/>
      <c r="C25" s="10" t="str">
        <f>IF(E7="","",D36-D34)</f>
        <v/>
      </c>
      <c r="D25" s="88"/>
      <c r="E25" s="89"/>
      <c r="F25" s="89"/>
      <c r="G25" s="89"/>
      <c r="H25" s="89"/>
      <c r="I25" s="89"/>
      <c r="J25" s="90"/>
    </row>
    <row r="26" spans="1:23" ht="15" customHeight="1" thickTop="1" x14ac:dyDescent="0.2"/>
    <row r="27" spans="1:23" ht="15" hidden="1" customHeight="1" x14ac:dyDescent="0.25">
      <c r="A27" s="2"/>
      <c r="B27" s="2"/>
      <c r="C27" s="3"/>
      <c r="D27" s="3"/>
      <c r="E27" s="3"/>
      <c r="F27" s="4"/>
      <c r="G27" s="4"/>
      <c r="H27" s="3"/>
      <c r="I27" s="3"/>
      <c r="J27" s="3"/>
      <c r="L27" s="27" t="s">
        <v>50</v>
      </c>
      <c r="M27" s="28"/>
      <c r="O27" s="27" t="s">
        <v>51</v>
      </c>
      <c r="P27" s="28"/>
    </row>
    <row r="28" spans="1:23" ht="15" hidden="1" customHeight="1" x14ac:dyDescent="0.2">
      <c r="A28" s="79" t="s">
        <v>9</v>
      </c>
      <c r="B28" s="79"/>
      <c r="C28" s="79"/>
      <c r="D28" s="25"/>
      <c r="E28" s="8" t="str">
        <f>IF(E15="","",PRODUCT(E15,E16,E39,E18,E19,E20)/1000/24/2000)</f>
        <v/>
      </c>
      <c r="F28" s="8" t="str">
        <f t="shared" ref="F28:J28" si="2">IF(F15="","",PRODUCT(F15,F16,F39,F18,F19,F20)/1000/24/2000)</f>
        <v/>
      </c>
      <c r="G28" s="8" t="str">
        <f t="shared" si="2"/>
        <v/>
      </c>
      <c r="H28" s="8" t="str">
        <f t="shared" si="2"/>
        <v/>
      </c>
      <c r="I28" s="8" t="str">
        <f t="shared" si="2"/>
        <v/>
      </c>
      <c r="J28" s="8" t="str">
        <f t="shared" si="2"/>
        <v/>
      </c>
      <c r="L28" s="27" t="s">
        <v>31</v>
      </c>
      <c r="M28" s="28">
        <v>0</v>
      </c>
      <c r="O28" s="27" t="s">
        <v>53</v>
      </c>
      <c r="P28" s="28">
        <v>0.15</v>
      </c>
      <c r="R28" s="27" t="s">
        <v>52</v>
      </c>
      <c r="S28" s="26" t="s">
        <v>35</v>
      </c>
      <c r="T28" s="26" t="s">
        <v>44</v>
      </c>
      <c r="U28" s="26" t="s">
        <v>45</v>
      </c>
      <c r="V28" s="26" t="s">
        <v>46</v>
      </c>
      <c r="W28" s="26" t="s">
        <v>47</v>
      </c>
    </row>
    <row r="29" spans="1:23" ht="15" hidden="1" customHeight="1" x14ac:dyDescent="0.2">
      <c r="A29" s="18" t="s">
        <v>10</v>
      </c>
      <c r="B29" s="18"/>
      <c r="C29" s="18"/>
      <c r="D29" s="35"/>
      <c r="E29" s="8" t="str">
        <f>IF(E15="","",E28/$E$7)</f>
        <v/>
      </c>
      <c r="F29" s="8" t="str">
        <f t="shared" ref="F29:J29" si="3">IF(F15="","",F28/$E$7)</f>
        <v/>
      </c>
      <c r="G29" s="8" t="str">
        <f t="shared" si="3"/>
        <v/>
      </c>
      <c r="H29" s="8" t="str">
        <f t="shared" si="3"/>
        <v/>
      </c>
      <c r="I29" s="8" t="str">
        <f t="shared" si="3"/>
        <v/>
      </c>
      <c r="J29" s="8" t="str">
        <f t="shared" si="3"/>
        <v/>
      </c>
      <c r="L29" s="27" t="s">
        <v>32</v>
      </c>
      <c r="M29" s="28">
        <v>20</v>
      </c>
      <c r="O29" s="27" t="s">
        <v>54</v>
      </c>
      <c r="P29" s="28">
        <v>0.2</v>
      </c>
      <c r="R29" s="28" t="s">
        <v>57</v>
      </c>
      <c r="S29" s="26">
        <v>111</v>
      </c>
      <c r="T29" s="26" t="s">
        <v>48</v>
      </c>
      <c r="U29" s="26">
        <v>10</v>
      </c>
      <c r="V29" s="26">
        <v>4</v>
      </c>
      <c r="W29" s="26">
        <v>8</v>
      </c>
    </row>
    <row r="30" spans="1:23" ht="15" hidden="1" customHeight="1" x14ac:dyDescent="0.2">
      <c r="A30" s="17" t="s">
        <v>22</v>
      </c>
      <c r="B30" s="17"/>
      <c r="C30" s="17"/>
      <c r="D30" s="24">
        <f>SUM(E30:J30)</f>
        <v>0</v>
      </c>
      <c r="E30" s="33" t="str">
        <f>IF(E15="","",PRODUCT(E29,E38))</f>
        <v/>
      </c>
      <c r="F30" s="33" t="str">
        <f t="shared" ref="F30:J30" si="4">IF(F15="","",PRODUCT(F29,F38))</f>
        <v/>
      </c>
      <c r="G30" s="33" t="str">
        <f t="shared" si="4"/>
        <v/>
      </c>
      <c r="H30" s="33" t="str">
        <f t="shared" si="4"/>
        <v/>
      </c>
      <c r="I30" s="33" t="str">
        <f t="shared" si="4"/>
        <v/>
      </c>
      <c r="J30" s="33" t="str">
        <f t="shared" si="4"/>
        <v/>
      </c>
      <c r="L30" s="27" t="s">
        <v>33</v>
      </c>
      <c r="M30" s="28">
        <v>35</v>
      </c>
      <c r="O30" s="27" t="s">
        <v>55</v>
      </c>
      <c r="P30" s="28">
        <v>0.2</v>
      </c>
      <c r="R30" s="28" t="s">
        <v>36</v>
      </c>
      <c r="S30" s="26">
        <v>51</v>
      </c>
      <c r="T30" s="26" t="s">
        <v>48</v>
      </c>
      <c r="U30" s="26">
        <v>9</v>
      </c>
      <c r="V30" s="26">
        <v>3</v>
      </c>
      <c r="W30" s="26">
        <v>7</v>
      </c>
    </row>
    <row r="31" spans="1:23" ht="15" hidden="1" customHeight="1" x14ac:dyDescent="0.2">
      <c r="A31" s="18" t="s">
        <v>0</v>
      </c>
      <c r="B31" s="18"/>
      <c r="C31" s="18"/>
      <c r="D31" s="25">
        <f>PRODUCT(E8,50)</f>
        <v>50</v>
      </c>
      <c r="E31" s="1"/>
      <c r="F31" s="1"/>
      <c r="G31" s="1"/>
      <c r="H31" s="1"/>
      <c r="I31" s="1"/>
      <c r="J31" s="1"/>
      <c r="O31" s="39"/>
      <c r="P31" s="1"/>
      <c r="R31" s="27" t="s">
        <v>37</v>
      </c>
      <c r="S31" s="26">
        <v>60</v>
      </c>
      <c r="T31" s="26" t="s">
        <v>48</v>
      </c>
      <c r="U31" s="26">
        <v>10</v>
      </c>
      <c r="V31" s="26">
        <v>3</v>
      </c>
      <c r="W31" s="26">
        <v>7</v>
      </c>
    </row>
    <row r="32" spans="1:23" ht="15" hidden="1" customHeight="1" x14ac:dyDescent="0.2">
      <c r="A32" s="17" t="s">
        <v>23</v>
      </c>
      <c r="B32" s="17"/>
      <c r="C32" s="17"/>
      <c r="D32" s="24" t="e">
        <f>D31-E9-D37</f>
        <v>#N/A</v>
      </c>
      <c r="E32" s="1"/>
      <c r="F32" s="1"/>
      <c r="G32" s="1"/>
      <c r="H32" s="1"/>
      <c r="I32" s="1"/>
      <c r="J32" s="1"/>
      <c r="O32" s="1"/>
      <c r="P32" s="1"/>
      <c r="R32" s="27" t="s">
        <v>38</v>
      </c>
      <c r="S32" s="26">
        <v>80</v>
      </c>
      <c r="T32" s="31" t="s">
        <v>48</v>
      </c>
      <c r="U32" s="26">
        <v>10</v>
      </c>
      <c r="V32" s="26">
        <v>3</v>
      </c>
      <c r="W32" s="26">
        <v>4</v>
      </c>
    </row>
    <row r="33" spans="1:27" ht="15" hidden="1" customHeight="1" x14ac:dyDescent="0.2">
      <c r="A33" s="79" t="s">
        <v>12</v>
      </c>
      <c r="B33" s="79"/>
      <c r="C33" s="79"/>
      <c r="D33" s="25"/>
      <c r="E33" s="8" t="str">
        <f>IF(E15="","",PRODUCT(E15,E16,E39,E18,E19,E21)/1000/24/2000)</f>
        <v/>
      </c>
      <c r="F33" s="8" t="str">
        <f t="shared" ref="F33:J33" si="5">IF(F15="","",PRODUCT(F15,F16,F39,F18,F19,F21)/1000/24/2000)</f>
        <v/>
      </c>
      <c r="G33" s="8" t="str">
        <f t="shared" si="5"/>
        <v/>
      </c>
      <c r="H33" s="8" t="str">
        <f t="shared" si="5"/>
        <v/>
      </c>
      <c r="I33" s="8" t="str">
        <f t="shared" si="5"/>
        <v/>
      </c>
      <c r="J33" s="8" t="str">
        <f t="shared" si="5"/>
        <v/>
      </c>
      <c r="O33" s="39"/>
      <c r="P33" s="1"/>
      <c r="R33" s="27" t="s">
        <v>59</v>
      </c>
      <c r="S33" s="26">
        <v>90</v>
      </c>
      <c r="T33" s="26" t="s">
        <v>48</v>
      </c>
      <c r="U33" s="26">
        <v>11</v>
      </c>
      <c r="V33" s="26">
        <v>7</v>
      </c>
      <c r="W33" s="26">
        <v>10</v>
      </c>
    </row>
    <row r="34" spans="1:27" ht="15" hidden="1" customHeight="1" x14ac:dyDescent="0.25">
      <c r="A34" s="19" t="s">
        <v>24</v>
      </c>
      <c r="B34" s="19"/>
      <c r="C34" s="19"/>
      <c r="D34" s="25">
        <f>SUM(E34:J34)</f>
        <v>0</v>
      </c>
      <c r="E34" s="8" t="str">
        <f>IF(E15="","",E33/$E$7)</f>
        <v/>
      </c>
      <c r="F34" s="8" t="str">
        <f t="shared" ref="F34:J34" si="6">IF(F15="","",F33/$E$7)</f>
        <v/>
      </c>
      <c r="G34" s="8" t="str">
        <f t="shared" si="6"/>
        <v/>
      </c>
      <c r="H34" s="8" t="str">
        <f t="shared" si="6"/>
        <v/>
      </c>
      <c r="I34" s="8" t="str">
        <f t="shared" si="6"/>
        <v/>
      </c>
      <c r="J34" s="8" t="str">
        <f t="shared" si="6"/>
        <v/>
      </c>
      <c r="K34" s="4"/>
      <c r="O34" s="1"/>
      <c r="P34" s="1"/>
      <c r="R34" s="28" t="s">
        <v>60</v>
      </c>
      <c r="S34" s="26">
        <v>106</v>
      </c>
      <c r="T34" s="26" t="s">
        <v>48</v>
      </c>
      <c r="U34" s="26">
        <v>11</v>
      </c>
      <c r="V34" s="26">
        <v>7</v>
      </c>
      <c r="W34" s="26">
        <v>10</v>
      </c>
      <c r="Y34" s="20"/>
      <c r="AA34" s="20"/>
    </row>
    <row r="35" spans="1:27" ht="15" hidden="1" customHeight="1" x14ac:dyDescent="0.25">
      <c r="A35" s="19" t="s">
        <v>28</v>
      </c>
      <c r="B35" s="19"/>
      <c r="C35" s="19"/>
      <c r="D35" s="25">
        <f>PRODUCT($E$8,15)</f>
        <v>15</v>
      </c>
      <c r="E35" s="1"/>
      <c r="F35" s="1"/>
      <c r="G35" s="1"/>
      <c r="H35" s="1"/>
      <c r="I35" s="1"/>
      <c r="J35" s="1"/>
      <c r="K35" s="4"/>
      <c r="R35" s="27" t="s">
        <v>61</v>
      </c>
      <c r="S35" s="26">
        <v>49</v>
      </c>
      <c r="T35" s="26" t="s">
        <v>48</v>
      </c>
      <c r="U35" s="26">
        <v>14</v>
      </c>
      <c r="V35" s="26">
        <v>5</v>
      </c>
      <c r="W35" s="26">
        <v>8</v>
      </c>
      <c r="Y35" s="20"/>
      <c r="AA35" s="20"/>
    </row>
    <row r="36" spans="1:27" ht="15" hidden="1" customHeight="1" x14ac:dyDescent="0.25">
      <c r="A36" s="19" t="s">
        <v>25</v>
      </c>
      <c r="B36" s="19"/>
      <c r="C36" s="19"/>
      <c r="D36" s="25">
        <f>$D$35-$E$10</f>
        <v>15</v>
      </c>
      <c r="E36" s="1"/>
      <c r="F36" s="1"/>
      <c r="G36" s="1"/>
      <c r="H36" s="1"/>
      <c r="I36" s="1"/>
      <c r="J36" s="1"/>
      <c r="K36" s="4"/>
      <c r="L36" s="6"/>
      <c r="M36" s="6"/>
      <c r="R36" s="40" t="s">
        <v>62</v>
      </c>
      <c r="S36" s="41">
        <v>47</v>
      </c>
      <c r="T36" s="41" t="s">
        <v>48</v>
      </c>
      <c r="U36" s="41">
        <v>19</v>
      </c>
      <c r="V36" s="41">
        <v>13</v>
      </c>
      <c r="W36" s="41">
        <v>15</v>
      </c>
    </row>
    <row r="37" spans="1:27" ht="15" hidden="1" customHeight="1" x14ac:dyDescent="0.25">
      <c r="A37" s="20" t="s">
        <v>30</v>
      </c>
      <c r="D37" s="26" t="e">
        <f>VLOOKUP($E$11,$L$28:$M$30,2,FALSE)</f>
        <v>#N/A</v>
      </c>
      <c r="E37" s="1"/>
      <c r="F37" s="1"/>
      <c r="G37" s="1"/>
      <c r="H37" s="1"/>
      <c r="I37" s="1"/>
      <c r="J37" s="1"/>
      <c r="K37" s="4"/>
      <c r="L37" s="6"/>
      <c r="M37" s="6"/>
      <c r="R37" s="29" t="s">
        <v>58</v>
      </c>
      <c r="S37" s="32">
        <v>49</v>
      </c>
      <c r="T37" s="32" t="s">
        <v>48</v>
      </c>
      <c r="U37" s="32">
        <v>23</v>
      </c>
      <c r="V37" s="32">
        <v>8</v>
      </c>
      <c r="W37" s="32">
        <v>11</v>
      </c>
    </row>
    <row r="38" spans="1:27" ht="15" hidden="1" customHeight="1" x14ac:dyDescent="0.25">
      <c r="A38" s="20" t="s">
        <v>29</v>
      </c>
      <c r="D38" s="26"/>
      <c r="E38" s="34" t="str">
        <f>IF(E15="","",VLOOKUP($E$12,$O$28:$P$33,2,FALSE))</f>
        <v/>
      </c>
      <c r="F38" s="34" t="str">
        <f t="shared" ref="F38:J38" si="7">IF(F15="","",VLOOKUP($E$12,$O$28:$P$33,2,FALSE))</f>
        <v/>
      </c>
      <c r="G38" s="34" t="str">
        <f t="shared" si="7"/>
        <v/>
      </c>
      <c r="H38" s="34" t="str">
        <f t="shared" si="7"/>
        <v/>
      </c>
      <c r="I38" s="34" t="str">
        <f t="shared" si="7"/>
        <v/>
      </c>
      <c r="J38" s="34" t="str">
        <f t="shared" si="7"/>
        <v/>
      </c>
      <c r="K38" s="4"/>
      <c r="L38" s="6"/>
      <c r="M38" s="6"/>
      <c r="R38" s="30" t="s">
        <v>39</v>
      </c>
      <c r="S38" s="32">
        <v>40</v>
      </c>
      <c r="T38" s="32" t="s">
        <v>48</v>
      </c>
      <c r="U38" s="32">
        <v>23</v>
      </c>
      <c r="V38" s="32">
        <v>8</v>
      </c>
      <c r="W38" s="32">
        <v>20</v>
      </c>
    </row>
    <row r="39" spans="1:27" ht="15" hidden="1" customHeight="1" x14ac:dyDescent="0.25">
      <c r="A39" s="20" t="s">
        <v>43</v>
      </c>
      <c r="D39" s="26"/>
      <c r="E39" s="34" t="str">
        <f t="shared" ref="E39:J39" si="8">IF(E15="","",VLOOKUP(E17,$R$29:$S$46,2,FALSE))</f>
        <v/>
      </c>
      <c r="F39" s="34" t="str">
        <f t="shared" si="8"/>
        <v/>
      </c>
      <c r="G39" s="34" t="str">
        <f t="shared" si="8"/>
        <v/>
      </c>
      <c r="H39" s="34" t="str">
        <f t="shared" si="8"/>
        <v/>
      </c>
      <c r="I39" s="34" t="str">
        <f t="shared" si="8"/>
        <v/>
      </c>
      <c r="J39" s="34" t="str">
        <f t="shared" si="8"/>
        <v/>
      </c>
      <c r="K39" s="4"/>
      <c r="L39" s="6"/>
      <c r="M39" s="6"/>
      <c r="R39" s="29" t="s">
        <v>40</v>
      </c>
      <c r="S39" s="32">
        <v>55</v>
      </c>
      <c r="T39" s="32" t="s">
        <v>48</v>
      </c>
      <c r="U39" s="32">
        <v>12</v>
      </c>
      <c r="V39" s="32">
        <v>5</v>
      </c>
      <c r="W39" s="32">
        <v>9</v>
      </c>
    </row>
    <row r="40" spans="1:27" ht="15" hidden="1" customHeight="1" x14ac:dyDescent="0.25">
      <c r="A40" s="20" t="s">
        <v>49</v>
      </c>
      <c r="D40" s="26"/>
      <c r="E40" s="34" t="str">
        <f>IF(E15="","",PRODUCT(E15,E16,E39,E18,E19)/1000/24/2000)</f>
        <v/>
      </c>
      <c r="F40" s="34" t="str">
        <f t="shared" ref="F40:J40" si="9">IF(F15="","",PRODUCT(F15,F16,F39,F18,F19)/1000/24/2000)</f>
        <v/>
      </c>
      <c r="G40" s="34" t="str">
        <f t="shared" si="9"/>
        <v/>
      </c>
      <c r="H40" s="34" t="str">
        <f t="shared" si="9"/>
        <v/>
      </c>
      <c r="I40" s="34" t="str">
        <f t="shared" si="9"/>
        <v/>
      </c>
      <c r="J40" s="34" t="str">
        <f t="shared" si="9"/>
        <v/>
      </c>
      <c r="K40" s="6"/>
      <c r="L40" s="6"/>
      <c r="M40" s="6"/>
      <c r="R40" s="29" t="s">
        <v>41</v>
      </c>
      <c r="S40" s="32">
        <v>26</v>
      </c>
      <c r="T40" s="32" t="s">
        <v>48</v>
      </c>
      <c r="U40" s="32">
        <v>37</v>
      </c>
      <c r="V40" s="32">
        <v>55</v>
      </c>
      <c r="W40" s="32">
        <v>31</v>
      </c>
    </row>
    <row r="41" spans="1:27" ht="15" hidden="1" customHeight="1" x14ac:dyDescent="0.2">
      <c r="E41" s="1"/>
      <c r="F41" s="1"/>
      <c r="G41" s="1"/>
      <c r="H41" s="1"/>
      <c r="I41" s="1"/>
      <c r="J41" s="1"/>
      <c r="R41" s="29" t="s">
        <v>42</v>
      </c>
      <c r="S41" s="32">
        <v>48</v>
      </c>
      <c r="T41" s="32" t="s">
        <v>48</v>
      </c>
      <c r="U41" s="32">
        <v>43</v>
      </c>
      <c r="V41" s="32">
        <v>46</v>
      </c>
      <c r="W41" s="32">
        <v>26</v>
      </c>
    </row>
    <row r="42" spans="1:27" ht="15" hidden="1" customHeight="1" x14ac:dyDescent="0.2">
      <c r="R42" s="29" t="s">
        <v>56</v>
      </c>
      <c r="S42" s="32">
        <v>22</v>
      </c>
      <c r="T42" s="32" t="s">
        <v>48</v>
      </c>
      <c r="U42" s="32">
        <v>79</v>
      </c>
      <c r="V42" s="32">
        <v>62</v>
      </c>
      <c r="W42" s="32">
        <v>42</v>
      </c>
    </row>
    <row r="43" spans="1:27" ht="15" hidden="1" customHeight="1" x14ac:dyDescent="0.2">
      <c r="R43" s="29" t="s">
        <v>63</v>
      </c>
      <c r="S43" s="32">
        <v>20</v>
      </c>
      <c r="T43" s="32" t="s">
        <v>48</v>
      </c>
      <c r="U43" s="32">
        <v>66</v>
      </c>
      <c r="V43" s="32">
        <v>63</v>
      </c>
      <c r="W43" s="32">
        <v>47</v>
      </c>
    </row>
    <row r="44" spans="1:27" ht="15" hidden="1" customHeight="1" x14ac:dyDescent="0.2">
      <c r="R44" s="29" t="s">
        <v>64</v>
      </c>
      <c r="S44" s="32">
        <v>13</v>
      </c>
      <c r="T44" s="32" t="s">
        <v>48</v>
      </c>
      <c r="U44" s="32">
        <v>52</v>
      </c>
      <c r="V44" s="32">
        <v>76</v>
      </c>
      <c r="W44" s="32">
        <v>42</v>
      </c>
    </row>
    <row r="45" spans="1:27" ht="15" hidden="1" customHeight="1" x14ac:dyDescent="0.2">
      <c r="R45" s="28" t="s">
        <v>65</v>
      </c>
      <c r="S45" s="26">
        <v>11</v>
      </c>
      <c r="T45" s="26" t="s">
        <v>48</v>
      </c>
      <c r="U45" s="26">
        <v>73</v>
      </c>
      <c r="V45" s="26">
        <v>88</v>
      </c>
      <c r="W45" s="26">
        <v>46</v>
      </c>
    </row>
    <row r="46" spans="1:27" ht="15" customHeight="1" x14ac:dyDescent="0.2"/>
    <row r="47" spans="1:27" ht="15" customHeight="1" x14ac:dyDescent="0.2"/>
    <row r="48" spans="1:27" ht="15" customHeight="1" x14ac:dyDescent="0.2"/>
    <row r="49" spans="1:14" ht="15" customHeight="1" x14ac:dyDescent="0.2"/>
    <row r="50" spans="1:14" ht="15" customHeight="1" x14ac:dyDescent="0.2"/>
    <row r="51" spans="1:14" ht="15" customHeight="1" x14ac:dyDescent="0.2"/>
    <row r="52" spans="1:14" ht="15" customHeight="1" x14ac:dyDescent="0.2"/>
    <row r="53" spans="1:14" ht="15" customHeight="1" x14ac:dyDescent="0.2"/>
    <row r="54" spans="1:14" ht="15" customHeight="1" x14ac:dyDescent="0.2"/>
    <row r="55" spans="1:14" ht="15" customHeight="1" x14ac:dyDescent="0.2"/>
    <row r="56" spans="1:14" ht="15" customHeight="1" x14ac:dyDescent="0.2"/>
    <row r="57" spans="1:14" ht="15" customHeight="1" x14ac:dyDescent="0.2"/>
    <row r="58" spans="1:14" ht="15" customHeight="1" x14ac:dyDescent="0.25">
      <c r="K58" s="7"/>
      <c r="L58" s="7"/>
      <c r="M58" s="7"/>
      <c r="N58" s="1"/>
    </row>
    <row r="59" spans="1:14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4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4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4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4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4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</sheetData>
  <mergeCells count="32">
    <mergeCell ref="A28:C28"/>
    <mergeCell ref="A33:C33"/>
    <mergeCell ref="A19:D19"/>
    <mergeCell ref="A20:D20"/>
    <mergeCell ref="A21:D21"/>
    <mergeCell ref="A24:B24"/>
    <mergeCell ref="A25:B25"/>
    <mergeCell ref="D24:J25"/>
    <mergeCell ref="A14:D14"/>
    <mergeCell ref="A15:D15"/>
    <mergeCell ref="A16:D16"/>
    <mergeCell ref="A17:D17"/>
    <mergeCell ref="A18:D18"/>
    <mergeCell ref="E8:F8"/>
    <mergeCell ref="E9:F9"/>
    <mergeCell ref="A7:D7"/>
    <mergeCell ref="A8:D8"/>
    <mergeCell ref="A9:D9"/>
    <mergeCell ref="A12:D12"/>
    <mergeCell ref="A11:D11"/>
    <mergeCell ref="E10:F10"/>
    <mergeCell ref="A10:D10"/>
    <mergeCell ref="E11:F11"/>
    <mergeCell ref="E12:F12"/>
    <mergeCell ref="C5:F5"/>
    <mergeCell ref="A5:B5"/>
    <mergeCell ref="E7:F7"/>
    <mergeCell ref="A1:J1"/>
    <mergeCell ref="A3:B3"/>
    <mergeCell ref="A4:B4"/>
    <mergeCell ref="C3:F3"/>
    <mergeCell ref="C4:F4"/>
  </mergeCells>
  <phoneticPr fontId="0" type="noConversion"/>
  <conditionalFormatting sqref="C3">
    <cfRule type="expression" dxfId="42" priority="64">
      <formula>IF($C$3="",TRUE,FALSE)</formula>
    </cfRule>
  </conditionalFormatting>
  <conditionalFormatting sqref="C4">
    <cfRule type="expression" dxfId="41" priority="63">
      <formula>IF($C$4="",TRUE,FALSE)</formula>
    </cfRule>
  </conditionalFormatting>
  <conditionalFormatting sqref="C5">
    <cfRule type="expression" dxfId="40" priority="62">
      <formula>IF($C$5="",TRUE,FALSE)</formula>
    </cfRule>
  </conditionalFormatting>
  <conditionalFormatting sqref="E7:F7">
    <cfRule type="expression" dxfId="39" priority="61">
      <formula>IF($E$7="",TRUE,FALSE)</formula>
    </cfRule>
  </conditionalFormatting>
  <conditionalFormatting sqref="E8:F8">
    <cfRule type="expression" dxfId="38" priority="60">
      <formula>IF($E$8="",TRUE,FALSE)</formula>
    </cfRule>
  </conditionalFormatting>
  <conditionalFormatting sqref="E10:F10">
    <cfRule type="expression" dxfId="37" priority="58">
      <formula>IF($E$10="",TRUE,FALSE)</formula>
    </cfRule>
  </conditionalFormatting>
  <conditionalFormatting sqref="E9:F9">
    <cfRule type="expression" dxfId="36" priority="56">
      <formula>IF($E$9="",TRUE,FALSE)</formula>
    </cfRule>
  </conditionalFormatting>
  <conditionalFormatting sqref="E11:F11">
    <cfRule type="expression" dxfId="35" priority="55">
      <formula>IF($E$11="",TRUE,FALSE)</formula>
    </cfRule>
  </conditionalFormatting>
  <conditionalFormatting sqref="E12:F12">
    <cfRule type="expression" dxfId="34" priority="54">
      <formula>IF($E$12="",TRUE,FALSE)</formula>
    </cfRule>
  </conditionalFormatting>
  <conditionalFormatting sqref="E14">
    <cfRule type="expression" dxfId="33" priority="53">
      <formula>IF($E$14="",TRUE,FALSE)</formula>
    </cfRule>
  </conditionalFormatting>
  <conditionalFormatting sqref="E15">
    <cfRule type="expression" dxfId="32" priority="52">
      <formula>IF($E$15="",TRUE,FALSE)</formula>
    </cfRule>
  </conditionalFormatting>
  <conditionalFormatting sqref="E16">
    <cfRule type="expression" dxfId="31" priority="51">
      <formula>IF($E$16="",TRUE,FALSE)</formula>
    </cfRule>
  </conditionalFormatting>
  <conditionalFormatting sqref="E17:J17">
    <cfRule type="expression" dxfId="30" priority="50">
      <formula>IF($E$17="",TRUE,FALSE)</formula>
    </cfRule>
  </conditionalFormatting>
  <conditionalFormatting sqref="E18">
    <cfRule type="expression" dxfId="29" priority="49">
      <formula>IF($E$18="",TRUE,FALSE)</formula>
    </cfRule>
  </conditionalFormatting>
  <conditionalFormatting sqref="E19">
    <cfRule type="expression" dxfId="28" priority="48">
      <formula>IF($E$19="",TRUE,FALSE)</formula>
    </cfRule>
  </conditionalFormatting>
  <conditionalFormatting sqref="E20:J20">
    <cfRule type="expression" dxfId="27" priority="47">
      <formula>IF($E$20="",TRUE,FALSE)</formula>
    </cfRule>
  </conditionalFormatting>
  <conditionalFormatting sqref="E21:J21">
    <cfRule type="expression" dxfId="26" priority="46">
      <formula>IF($E$21="",TRUE,FALSE)</formula>
    </cfRule>
  </conditionalFormatting>
  <conditionalFormatting sqref="F14">
    <cfRule type="expression" dxfId="25" priority="43">
      <formula>IF($F$14="",TRUE,FALSE)</formula>
    </cfRule>
  </conditionalFormatting>
  <conditionalFormatting sqref="F15">
    <cfRule type="expression" dxfId="24" priority="42">
      <formula>IF($F$15="",TRUE,FALSE)</formula>
    </cfRule>
  </conditionalFormatting>
  <conditionalFormatting sqref="F16">
    <cfRule type="expression" dxfId="23" priority="41">
      <formula>IF($F$16="",TRUE,FALSE)</formula>
    </cfRule>
  </conditionalFormatting>
  <conditionalFormatting sqref="F18">
    <cfRule type="expression" dxfId="22" priority="39">
      <formula>IF($F$18="",TRUE,FALSE)</formula>
    </cfRule>
  </conditionalFormatting>
  <conditionalFormatting sqref="F19">
    <cfRule type="expression" dxfId="21" priority="38">
      <formula>IF($F$19="",TRUE,FALSE)</formula>
    </cfRule>
  </conditionalFormatting>
  <conditionalFormatting sqref="G14">
    <cfRule type="expression" dxfId="20" priority="35">
      <formula>IF($G$14="",TRUE,FALSE)</formula>
    </cfRule>
  </conditionalFormatting>
  <conditionalFormatting sqref="G15">
    <cfRule type="expression" dxfId="19" priority="34">
      <formula>IF($G$15="",TRUE,FALSE)</formula>
    </cfRule>
  </conditionalFormatting>
  <conditionalFormatting sqref="G16">
    <cfRule type="expression" dxfId="18" priority="33">
      <formula>IF($G$16="",TRUE,FALSE)</formula>
    </cfRule>
  </conditionalFormatting>
  <conditionalFormatting sqref="G18">
    <cfRule type="expression" dxfId="17" priority="31">
      <formula>IF($G$18="",TRUE,FALSE)</formula>
    </cfRule>
  </conditionalFormatting>
  <conditionalFormatting sqref="G19">
    <cfRule type="expression" dxfId="16" priority="30">
      <formula>IF($G$19="",TRUE,FALSE)</formula>
    </cfRule>
  </conditionalFormatting>
  <conditionalFormatting sqref="H14">
    <cfRule type="expression" dxfId="15" priority="26">
      <formula>IF($H$14="",TRUE,FALSE)</formula>
    </cfRule>
  </conditionalFormatting>
  <conditionalFormatting sqref="H15">
    <cfRule type="expression" dxfId="14" priority="25">
      <formula>IF($H$15="",TRUE,FALSE)</formula>
    </cfRule>
  </conditionalFormatting>
  <conditionalFormatting sqref="H16">
    <cfRule type="expression" dxfId="13" priority="24">
      <formula>IF($H$16="",TRUE,FALSE)</formula>
    </cfRule>
  </conditionalFormatting>
  <conditionalFormatting sqref="H18">
    <cfRule type="expression" dxfId="12" priority="22">
      <formula>IF($H$18="",TRUE,FALSE)</formula>
    </cfRule>
  </conditionalFormatting>
  <conditionalFormatting sqref="H19">
    <cfRule type="expression" dxfId="11" priority="21">
      <formula>IF($H$19="",TRUE,FALSE)</formula>
    </cfRule>
  </conditionalFormatting>
  <conditionalFormatting sqref="I14">
    <cfRule type="expression" dxfId="10" priority="17">
      <formula>IF($I$14="",TRUE,FALSE)</formula>
    </cfRule>
  </conditionalFormatting>
  <conditionalFormatting sqref="I15">
    <cfRule type="expression" dxfId="9" priority="16">
      <formula>IF($I$15="",TRUE,FALSE)</formula>
    </cfRule>
  </conditionalFormatting>
  <conditionalFormatting sqref="I16">
    <cfRule type="expression" dxfId="8" priority="15">
      <formula>IF($I$16="",TRUE,FALSE)</formula>
    </cfRule>
  </conditionalFormatting>
  <conditionalFormatting sqref="I18">
    <cfRule type="expression" dxfId="7" priority="13">
      <formula>IF($I$18="",TRUE,FALSE)</formula>
    </cfRule>
  </conditionalFormatting>
  <conditionalFormatting sqref="I19">
    <cfRule type="expression" dxfId="6" priority="12">
      <formula>IF($I$19="",TRUE,FALSE)</formula>
    </cfRule>
  </conditionalFormatting>
  <conditionalFormatting sqref="J14">
    <cfRule type="expression" dxfId="5" priority="9">
      <formula>IF($J$14="",TRUE,FALSE)</formula>
    </cfRule>
  </conditionalFormatting>
  <conditionalFormatting sqref="J15">
    <cfRule type="expression" dxfId="4" priority="8">
      <formula>IF($J$15="",TRUE,FALSE)</formula>
    </cfRule>
  </conditionalFormatting>
  <conditionalFormatting sqref="J16">
    <cfRule type="expression" dxfId="3" priority="7">
      <formula>IF($J$16="",TRUE,FALSE)</formula>
    </cfRule>
  </conditionalFormatting>
  <conditionalFormatting sqref="J18">
    <cfRule type="expression" dxfId="2" priority="5">
      <formula>IF($J$18="",TRUE,FALSE)</formula>
    </cfRule>
  </conditionalFormatting>
  <conditionalFormatting sqref="J19">
    <cfRule type="expression" dxfId="1" priority="4">
      <formula>IF($J$19="",TRUE,FALSE)</formula>
    </cfRule>
  </conditionalFormatting>
  <conditionalFormatting sqref="C3:F3">
    <cfRule type="expression" dxfId="0" priority="1">
      <formula>IF($C$3="",TRUE,FALSE)</formula>
    </cfRule>
  </conditionalFormatting>
  <dataValidations count="3">
    <dataValidation type="list" allowBlank="1" showInputMessage="1" showErrorMessage="1" sqref="E11:F11">
      <formula1>$L$27:$L$30</formula1>
    </dataValidation>
    <dataValidation type="list" allowBlank="1" showInputMessage="1" showErrorMessage="1" sqref="E12:F12">
      <formula1>$O$27:$O$33</formula1>
    </dataValidation>
    <dataValidation type="list" allowBlank="1" showInputMessage="1" showErrorMessage="1" sqref="E17:J17">
      <formula1>$R$28:$R$45</formula1>
    </dataValidation>
  </dataValidations>
  <pageMargins left="0.75" right="0.75" top="1" bottom="1" header="0.5" footer="0.5"/>
  <pageSetup scale="81" orientation="landscape" r:id="rId1"/>
  <headerFooter alignWithMargins="0">
    <oddFooter>&amp;C&amp;"Arial,Bold"&amp;8v.07.2014</oddFooter>
  </headerFooter>
  <rowBreaks count="1" manualBreakCount="1">
    <brk id="27" max="16383" man="1"/>
  </rowBreaks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Agriculture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c-gmartin</dc:creator>
  <cp:lastModifiedBy>Jerry Martin</cp:lastModifiedBy>
  <cp:lastPrinted>2014-06-03T15:49:07Z</cp:lastPrinted>
  <dcterms:created xsi:type="dcterms:W3CDTF">2005-04-22T17:15:33Z</dcterms:created>
  <dcterms:modified xsi:type="dcterms:W3CDTF">2017-05-15T13:18:53Z</dcterms:modified>
</cp:coreProperties>
</file>